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p\Desktop\"/>
    </mc:Choice>
  </mc:AlternateContent>
  <xr:revisionPtr revIDLastSave="0" documentId="13_ncr:1_{3D112A4B-C398-4037-8A57-2C1C0D4498DF}" xr6:coauthVersionLast="45" xr6:coauthVersionMax="45" xr10:uidLastSave="{00000000-0000-0000-0000-000000000000}"/>
  <bookViews>
    <workbookView xWindow="1995" yWindow="0" windowWidth="17865" windowHeight="10800" xr2:uid="{16D57ADF-DF54-4FC1-BF79-FEA41D6EEF8D}"/>
  </bookViews>
  <sheets>
    <sheet name="Compensation Estimate" sheetId="1" r:id="rId1"/>
    <sheet name="Zion Direct Membership Ra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2" l="1"/>
  <c r="T23" i="2" s="1"/>
  <c r="H22" i="2"/>
  <c r="U22" i="2" s="1"/>
  <c r="F15" i="2"/>
  <c r="S15" i="2" s="1"/>
  <c r="G13" i="2"/>
  <c r="T13" i="2" s="1"/>
  <c r="H12" i="2"/>
  <c r="U12" i="2" s="1"/>
  <c r="F5" i="2"/>
  <c r="S5" i="2" s="1"/>
  <c r="R3" i="2"/>
  <c r="L3" i="2"/>
  <c r="E3" i="1" s="1"/>
  <c r="H3" i="2"/>
  <c r="F23" i="2" s="1"/>
  <c r="J11" i="1"/>
  <c r="I9" i="1"/>
  <c r="F12" i="1"/>
  <c r="S23" i="2" l="1"/>
  <c r="M23" i="2"/>
  <c r="G5" i="2"/>
  <c r="F6" i="2"/>
  <c r="H13" i="2"/>
  <c r="G15" i="2"/>
  <c r="F16" i="2"/>
  <c r="H23" i="2"/>
  <c r="H5" i="2"/>
  <c r="G6" i="2"/>
  <c r="F7" i="2"/>
  <c r="H15" i="2"/>
  <c r="G16" i="2"/>
  <c r="F17" i="2"/>
  <c r="M5" i="2"/>
  <c r="H6" i="2"/>
  <c r="G7" i="2"/>
  <c r="F8" i="2"/>
  <c r="O12" i="2"/>
  <c r="N13" i="2"/>
  <c r="M15" i="2"/>
  <c r="H16" i="2"/>
  <c r="G17" i="2"/>
  <c r="F18" i="2"/>
  <c r="O22" i="2"/>
  <c r="N23" i="2"/>
  <c r="H7" i="2"/>
  <c r="G8" i="2"/>
  <c r="F10" i="2"/>
  <c r="H17" i="2"/>
  <c r="G18" i="2"/>
  <c r="F20" i="2"/>
  <c r="H8" i="2"/>
  <c r="G10" i="2"/>
  <c r="F11" i="2"/>
  <c r="H18" i="2"/>
  <c r="G20" i="2"/>
  <c r="F21" i="2"/>
  <c r="H10" i="2"/>
  <c r="G11" i="2"/>
  <c r="F12" i="2"/>
  <c r="H20" i="2"/>
  <c r="G21" i="2"/>
  <c r="F22" i="2"/>
  <c r="H11" i="2"/>
  <c r="G12" i="2"/>
  <c r="F13" i="2"/>
  <c r="H21" i="2"/>
  <c r="G22" i="2"/>
  <c r="H3" i="1"/>
  <c r="E17" i="1"/>
  <c r="E9" i="1"/>
  <c r="F16" i="1"/>
  <c r="F13" i="1"/>
  <c r="F14" i="1"/>
  <c r="F15" i="1"/>
  <c r="F4" i="1"/>
  <c r="F5" i="1"/>
  <c r="F6" i="1"/>
  <c r="F7" i="1"/>
  <c r="F8" i="1"/>
  <c r="S16" i="2" l="1"/>
  <c r="M16" i="2"/>
  <c r="U21" i="2"/>
  <c r="O21" i="2"/>
  <c r="S13" i="2"/>
  <c r="M13" i="2"/>
  <c r="U10" i="2"/>
  <c r="O10" i="2"/>
  <c r="N17" i="2"/>
  <c r="T17" i="2"/>
  <c r="T12" i="2"/>
  <c r="N12" i="2"/>
  <c r="S21" i="2"/>
  <c r="M21" i="2"/>
  <c r="O17" i="2"/>
  <c r="U17" i="2"/>
  <c r="O16" i="2"/>
  <c r="U16" i="2"/>
  <c r="M17" i="2"/>
  <c r="S17" i="2"/>
  <c r="T15" i="2"/>
  <c r="N15" i="2"/>
  <c r="U11" i="2"/>
  <c r="O11" i="2"/>
  <c r="T20" i="2"/>
  <c r="N20" i="2"/>
  <c r="M10" i="2"/>
  <c r="S10" i="2"/>
  <c r="N16" i="2"/>
  <c r="T16" i="2"/>
  <c r="U13" i="2"/>
  <c r="O13" i="2"/>
  <c r="M20" i="2"/>
  <c r="S20" i="2"/>
  <c r="S22" i="2"/>
  <c r="M22" i="2"/>
  <c r="U18" i="2"/>
  <c r="O18" i="2"/>
  <c r="N8" i="2"/>
  <c r="T8" i="2"/>
  <c r="O15" i="2"/>
  <c r="U15" i="2"/>
  <c r="S6" i="2"/>
  <c r="M6" i="2"/>
  <c r="T21" i="2"/>
  <c r="N21" i="2"/>
  <c r="S11" i="2"/>
  <c r="M11" i="2"/>
  <c r="O7" i="2"/>
  <c r="U7" i="2"/>
  <c r="M7" i="2"/>
  <c r="S7" i="2"/>
  <c r="T5" i="2"/>
  <c r="N5" i="2"/>
  <c r="T10" i="2"/>
  <c r="N10" i="2"/>
  <c r="N18" i="2"/>
  <c r="T18" i="2"/>
  <c r="U20" i="2"/>
  <c r="O20" i="2"/>
  <c r="M8" i="2"/>
  <c r="S8" i="2"/>
  <c r="N6" i="2"/>
  <c r="T6" i="2"/>
  <c r="T22" i="2"/>
  <c r="N22" i="2"/>
  <c r="S12" i="2"/>
  <c r="M12" i="2"/>
  <c r="U8" i="2"/>
  <c r="O8" i="2"/>
  <c r="N7" i="2"/>
  <c r="T7" i="2"/>
  <c r="O5" i="2"/>
  <c r="U5" i="2"/>
  <c r="T11" i="2"/>
  <c r="N11" i="2"/>
  <c r="M18" i="2"/>
  <c r="S18" i="2"/>
  <c r="O6" i="2"/>
  <c r="U6" i="2"/>
  <c r="U23" i="2"/>
  <c r="O23" i="2"/>
  <c r="F17" i="1"/>
  <c r="O3" i="2" l="1"/>
  <c r="F3" i="1" s="1"/>
  <c r="F9" i="1" s="1"/>
  <c r="F20" i="1" s="1"/>
  <c r="U3" i="2"/>
  <c r="I3" i="1" s="1"/>
  <c r="I8" i="1"/>
  <c r="H8" i="1" s="1"/>
  <c r="I5" i="1"/>
  <c r="H5" i="1" s="1"/>
  <c r="J17" i="1"/>
  <c r="I17" i="1" s="1"/>
  <c r="T3" i="2" l="1"/>
  <c r="J3" i="1"/>
  <c r="I14" i="1"/>
  <c r="H14" i="1" s="1"/>
  <c r="I16" i="1"/>
  <c r="H16" i="1" s="1"/>
  <c r="I12" i="1"/>
  <c r="H12" i="1" s="1"/>
  <c r="I15" i="1"/>
  <c r="H15" i="1" s="1"/>
  <c r="I13" i="1"/>
  <c r="H13" i="1" s="1"/>
  <c r="I4" i="1"/>
  <c r="H4" i="1" s="1"/>
  <c r="I6" i="1"/>
  <c r="H6" i="1" s="1"/>
  <c r="I7" i="1"/>
  <c r="H7" i="1" s="1"/>
  <c r="J2" i="1" l="1"/>
  <c r="U2" i="2"/>
  <c r="H9" i="1"/>
  <c r="H17" i="1"/>
  <c r="H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Baird</author>
  </authors>
  <commentList>
    <comment ref="J2" authorId="0" shapeId="0" xr:uid="{308CF6D3-7082-4F9F-A417-A8194473C393}">
      <text>
        <r>
          <rPr>
            <b/>
            <sz val="9"/>
            <color indexed="81"/>
            <rFont val="Tahoma"/>
            <charset val="1"/>
          </rPr>
          <t>Eric Baird:</t>
        </r>
        <r>
          <rPr>
            <sz val="9"/>
            <color indexed="81"/>
            <rFont val="Tahoma"/>
            <charset val="1"/>
          </rPr>
          <t xml:space="preserve">
Adjust the rates in green to equal 100% here.</t>
        </r>
      </text>
    </comment>
    <comment ref="H3" authorId="0" shapeId="0" xr:uid="{04F99815-7A09-46C0-A76B-35ABBDD4EA37}">
      <text>
        <r>
          <rPr>
            <b/>
            <sz val="9"/>
            <color indexed="81"/>
            <rFont val="Tahoma"/>
            <charset val="1"/>
          </rPr>
          <t>Eric Baird:</t>
        </r>
        <r>
          <rPr>
            <sz val="9"/>
            <color indexed="81"/>
            <rFont val="Tahoma"/>
            <charset val="1"/>
          </rPr>
          <t xml:space="preserve">
Feeds from Membership Rates Tab.</t>
        </r>
      </text>
    </comment>
    <comment ref="J3" authorId="0" shapeId="0" xr:uid="{2D17B869-6003-4A5A-AC66-9353FD6492DC}">
      <text>
        <r>
          <rPr>
            <b/>
            <sz val="9"/>
            <color indexed="81"/>
            <rFont val="Tahoma"/>
            <charset val="1"/>
          </rPr>
          <t>Eric Baird:</t>
        </r>
        <r>
          <rPr>
            <sz val="9"/>
            <color indexed="81"/>
            <rFont val="Tahoma"/>
            <charset val="1"/>
          </rPr>
          <t xml:space="preserve">
this Rate auto adjustes from the Zion Direct Membership Rates Tab. Adjust the numbers there to update this number here.</t>
        </r>
      </text>
    </comment>
    <comment ref="I20" authorId="0" shapeId="0" xr:uid="{DF9367D3-E026-4D4F-AB36-4DD524B2E581}">
      <text>
        <r>
          <rPr>
            <b/>
            <sz val="9"/>
            <color indexed="81"/>
            <rFont val="Tahoma"/>
            <charset val="1"/>
          </rPr>
          <t>Eric Baird:</t>
        </r>
        <r>
          <rPr>
            <sz val="9"/>
            <color indexed="81"/>
            <rFont val="Tahoma"/>
            <charset val="1"/>
          </rPr>
          <t xml:space="preserve">
Enter your desired monthly income here.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Baird</author>
  </authors>
  <commentList>
    <comment ref="R3" authorId="0" shapeId="0" xr:uid="{0E79C0F7-0D3C-41D1-AA42-4192B0B90781}">
      <text>
        <r>
          <rPr>
            <b/>
            <sz val="9"/>
            <color indexed="81"/>
            <rFont val="Tahoma"/>
            <charset val="1"/>
          </rPr>
          <t>Eric Baird:</t>
        </r>
        <r>
          <rPr>
            <sz val="9"/>
            <color indexed="81"/>
            <rFont val="Tahoma"/>
            <charset val="1"/>
          </rPr>
          <t xml:space="preserve">
This is the number of members you need to have to reach your goal of Direct Members.</t>
        </r>
      </text>
    </comment>
    <comment ref="U3" authorId="0" shapeId="0" xr:uid="{37328A92-FFA6-421A-AEEF-EA753B9D0CC0}">
      <text>
        <r>
          <rPr>
            <b/>
            <sz val="9"/>
            <color indexed="81"/>
            <rFont val="Tahoma"/>
            <charset val="1"/>
          </rPr>
          <t>Eric Baird:</t>
        </r>
        <r>
          <rPr>
            <sz val="9"/>
            <color indexed="81"/>
            <rFont val="Tahoma"/>
            <charset val="1"/>
          </rPr>
          <t xml:space="preserve">
this number forwards on to the Compensation Estimate Tab</t>
        </r>
      </text>
    </comment>
    <comment ref="P5" authorId="0" shapeId="0" xr:uid="{96FC8FD9-80E7-4442-BE62-0BD2A9E1E24E}">
      <text>
        <r>
          <rPr>
            <b/>
            <sz val="9"/>
            <color indexed="81"/>
            <rFont val="Tahoma"/>
            <charset val="1"/>
          </rPr>
          <t>Eric Baird:</t>
        </r>
        <r>
          <rPr>
            <sz val="9"/>
            <color indexed="81"/>
            <rFont val="Tahoma"/>
            <charset val="1"/>
          </rPr>
          <t xml:space="preserve">
Enter the number of members you'd like to have of each membership type.</t>
        </r>
      </text>
    </comment>
    <comment ref="S5" authorId="0" shapeId="0" xr:uid="{923DBDD0-9B9C-49F5-A76E-7AAFDD082F43}">
      <text>
        <r>
          <rPr>
            <b/>
            <sz val="9"/>
            <color indexed="81"/>
            <rFont val="Tahoma"/>
            <charset val="1"/>
          </rPr>
          <t>Eric Baird:</t>
        </r>
        <r>
          <rPr>
            <sz val="9"/>
            <color indexed="81"/>
            <rFont val="Tahoma"/>
            <charset val="1"/>
          </rPr>
          <t xml:space="preserve">
This is the estimated amout you'd earn for the number of members you entered to the left.</t>
        </r>
      </text>
    </comment>
  </commentList>
</comments>
</file>

<file path=xl/sharedStrings.xml><?xml version="1.0" encoding="utf-8"?>
<sst xmlns="http://schemas.openxmlformats.org/spreadsheetml/2006/main" count="90" uniqueCount="41">
  <si>
    <t>Planstin Compensation Structure</t>
  </si>
  <si>
    <t>ASO/Basic MEC</t>
  </si>
  <si>
    <t>Preventative HSA</t>
  </si>
  <si>
    <t>Preventative Advenced</t>
  </si>
  <si>
    <t>HealthShare</t>
  </si>
  <si>
    <t>HR</t>
  </si>
  <si>
    <t>Zion Health Compensation Structure</t>
  </si>
  <si>
    <t>Direct Membership</t>
  </si>
  <si>
    <t>Worksite Membership</t>
  </si>
  <si>
    <t>DPC Member Spouse</t>
  </si>
  <si>
    <t>DPC Member Individual</t>
  </si>
  <si>
    <t>DPC Member Child/ren</t>
  </si>
  <si>
    <t>DPC Member Family</t>
  </si>
  <si>
    <t>Monthly Comp</t>
  </si>
  <si>
    <t>Total Compensation</t>
  </si>
  <si>
    <t>Age 18-29</t>
  </si>
  <si>
    <t>Member Individual</t>
  </si>
  <si>
    <t>Member Spouse</t>
  </si>
  <si>
    <t>Member Child/ren</t>
  </si>
  <si>
    <t>Member Family</t>
  </si>
  <si>
    <t>Age 30-39</t>
  </si>
  <si>
    <t>Age 40-49</t>
  </si>
  <si>
    <t>Age 50-64</t>
  </si>
  <si>
    <t xml:space="preserve">Compensation: </t>
  </si>
  <si>
    <t>Earning Total:</t>
  </si>
  <si>
    <t xml:space="preserve">My Members: </t>
  </si>
  <si>
    <t>#Members</t>
  </si>
  <si>
    <t>Monthly Grand Total from Planstin &amp; Zion</t>
  </si>
  <si>
    <t>Goal:</t>
  </si>
  <si>
    <t>Estimated Members</t>
  </si>
  <si>
    <t>Desired Outcome</t>
  </si>
  <si>
    <t>Based on Actuals</t>
  </si>
  <si>
    <t>Worksite Rates</t>
  </si>
  <si>
    <t>Age 30-49</t>
  </si>
  <si>
    <t>DPC Rates</t>
  </si>
  <si>
    <t>Age 18-49</t>
  </si>
  <si>
    <t>Zion Health Direct Rates</t>
  </si>
  <si>
    <t>DPC Connected Health Rates</t>
  </si>
  <si>
    <t>Actuals</t>
  </si>
  <si>
    <t>% from Planstin</t>
  </si>
  <si>
    <t>% from Zion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</si>
</sst>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4" xfId="0" applyBorder="1"/>
    <xf numFmtId="6" fontId="0" fillId="0" borderId="0" xfId="0" applyNumberFormat="1" applyBorder="1"/>
    <xf numFmtId="8" fontId="0" fillId="0" borderId="0" xfId="0" applyNumberFormat="1" applyBorder="1"/>
    <xf numFmtId="0" fontId="0" fillId="0" borderId="6" xfId="0" applyBorder="1"/>
    <xf numFmtId="9" fontId="0" fillId="0" borderId="5" xfId="0" applyNumberFormat="1" applyBorder="1"/>
    <xf numFmtId="8" fontId="0" fillId="0" borderId="5" xfId="0" applyNumberFormat="1" applyBorder="1"/>
    <xf numFmtId="6" fontId="0" fillId="0" borderId="9" xfId="0" applyNumberFormat="1" applyBorder="1"/>
    <xf numFmtId="0" fontId="0" fillId="0" borderId="0" xfId="0" applyBorder="1"/>
    <xf numFmtId="0" fontId="0" fillId="2" borderId="10" xfId="0" applyFill="1" applyBorder="1"/>
    <xf numFmtId="6" fontId="0" fillId="2" borderId="11" xfId="0" applyNumberFormat="1" applyFill="1" applyBorder="1"/>
    <xf numFmtId="6" fontId="0" fillId="2" borderId="12" xfId="0" applyNumberForma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44" fontId="0" fillId="0" borderId="0" xfId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0" fillId="0" borderId="0" xfId="1" applyNumberFormat="1" applyFont="1" applyFill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44" fontId="0" fillId="0" borderId="4" xfId="0" applyNumberFormat="1" applyBorder="1"/>
    <xf numFmtId="44" fontId="0" fillId="0" borderId="0" xfId="0" applyNumberFormat="1" applyBorder="1"/>
    <xf numFmtId="44" fontId="0" fillId="0" borderId="5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6" fontId="0" fillId="3" borderId="10" xfId="0" applyNumberFormat="1" applyFill="1" applyBorder="1"/>
    <xf numFmtId="6" fontId="0" fillId="3" borderId="11" xfId="0" applyNumberFormat="1" applyFill="1" applyBorder="1"/>
    <xf numFmtId="6" fontId="0" fillId="3" borderId="12" xfId="0" applyNumberFormat="1" applyFill="1" applyBorder="1"/>
    <xf numFmtId="44" fontId="0" fillId="4" borderId="4" xfId="0" applyNumberFormat="1" applyFill="1" applyBorder="1"/>
    <xf numFmtId="44" fontId="0" fillId="4" borderId="0" xfId="0" applyNumberFormat="1" applyFill="1" applyBorder="1"/>
    <xf numFmtId="44" fontId="0" fillId="4" borderId="5" xfId="0" applyNumberFormat="1" applyFill="1" applyBorder="1"/>
    <xf numFmtId="44" fontId="0" fillId="4" borderId="6" xfId="0" applyNumberFormat="1" applyFill="1" applyBorder="1"/>
    <xf numFmtId="44" fontId="0" fillId="4" borderId="7" xfId="0" applyNumberFormat="1" applyFill="1" applyBorder="1"/>
    <xf numFmtId="44" fontId="0" fillId="4" borderId="8" xfId="0" applyNumberFormat="1" applyFill="1" applyBorder="1"/>
    <xf numFmtId="6" fontId="0" fillId="5" borderId="10" xfId="0" applyNumberFormat="1" applyFill="1" applyBorder="1"/>
    <xf numFmtId="6" fontId="0" fillId="5" borderId="11" xfId="0" applyNumberFormat="1" applyFill="1" applyBorder="1"/>
    <xf numFmtId="6" fontId="0" fillId="5" borderId="12" xfId="0" applyNumberFormat="1" applyFill="1" applyBorder="1"/>
    <xf numFmtId="6" fontId="0" fillId="6" borderId="10" xfId="0" applyNumberFormat="1" applyFill="1" applyBorder="1"/>
    <xf numFmtId="6" fontId="0" fillId="6" borderId="11" xfId="0" applyNumberFormat="1" applyFill="1" applyBorder="1"/>
    <xf numFmtId="6" fontId="0" fillId="6" borderId="12" xfId="0" applyNumberFormat="1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0" xfId="1" applyFont="1"/>
    <xf numFmtId="9" fontId="0" fillId="0" borderId="0" xfId="2" applyFont="1" applyAlignment="1">
      <alignment horizontal="center"/>
    </xf>
    <xf numFmtId="6" fontId="0" fillId="7" borderId="10" xfId="0" applyNumberFormat="1" applyFill="1" applyBorder="1"/>
    <xf numFmtId="6" fontId="0" fillId="7" borderId="11" xfId="0" applyNumberFormat="1" applyFill="1" applyBorder="1"/>
    <xf numFmtId="6" fontId="0" fillId="7" borderId="12" xfId="0" applyNumberFormat="1" applyFill="1" applyBorder="1"/>
    <xf numFmtId="44" fontId="0" fillId="0" borderId="2" xfId="0" applyNumberFormat="1" applyBorder="1"/>
    <xf numFmtId="44" fontId="0" fillId="0" borderId="1" xfId="0" applyNumberFormat="1" applyBorder="1"/>
    <xf numFmtId="44" fontId="0" fillId="0" borderId="3" xfId="0" applyNumberFormat="1" applyBorder="1"/>
    <xf numFmtId="1" fontId="0" fillId="0" borderId="4" xfId="0" applyNumberFormat="1" applyBorder="1" applyAlignment="1">
      <alignment horizontal="center"/>
    </xf>
    <xf numFmtId="9" fontId="0" fillId="0" borderId="5" xfId="2" applyFont="1" applyBorder="1" applyAlignment="1">
      <alignment horizontal="center"/>
    </xf>
    <xf numFmtId="44" fontId="0" fillId="5" borderId="7" xfId="1" applyFont="1" applyFill="1" applyBorder="1"/>
    <xf numFmtId="9" fontId="0" fillId="5" borderId="8" xfId="2" applyFon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0" fontId="2" fillId="0" borderId="0" xfId="0" applyFont="1"/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0" fillId="8" borderId="7" xfId="1" applyFont="1" applyFill="1" applyBorder="1"/>
    <xf numFmtId="9" fontId="0" fillId="8" borderId="8" xfId="2" applyFont="1" applyFill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2" fillId="0" borderId="7" xfId="0" applyFont="1" applyBorder="1" applyAlignment="1"/>
    <xf numFmtId="0" fontId="2" fillId="0" borderId="12" xfId="0" applyFont="1" applyBorder="1" applyAlignment="1"/>
    <xf numFmtId="0" fontId="0" fillId="0" borderId="1" xfId="0" applyBorder="1" applyAlignment="1">
      <alignment horizontal="center"/>
    </xf>
    <xf numFmtId="8" fontId="0" fillId="0" borderId="8" xfId="0" applyNumberFormat="1" applyBorder="1"/>
    <xf numFmtId="6" fontId="0" fillId="0" borderId="5" xfId="0" applyNumberFormat="1" applyBorder="1"/>
    <xf numFmtId="9" fontId="0" fillId="0" borderId="8" xfId="0" applyNumberFormat="1" applyBorder="1"/>
    <xf numFmtId="44" fontId="0" fillId="0" borderId="0" xfId="0" applyNumberFormat="1" applyBorder="1" applyAlignment="1">
      <alignment horizontal="center"/>
    </xf>
    <xf numFmtId="44" fontId="0" fillId="0" borderId="9" xfId="1" applyFont="1" applyBorder="1" applyAlignment="1">
      <alignment horizontal="center" vertical="center"/>
    </xf>
    <xf numFmtId="0" fontId="0" fillId="10" borderId="10" xfId="0" applyFill="1" applyBorder="1"/>
    <xf numFmtId="0" fontId="0" fillId="10" borderId="12" xfId="0" applyFill="1" applyBorder="1"/>
    <xf numFmtId="0" fontId="0" fillId="10" borderId="10" xfId="0" applyFill="1" applyBorder="1" applyAlignment="1">
      <alignment horizontal="center"/>
    </xf>
    <xf numFmtId="44" fontId="0" fillId="10" borderId="11" xfId="1" applyFont="1" applyFill="1" applyBorder="1"/>
    <xf numFmtId="9" fontId="0" fillId="10" borderId="12" xfId="2" applyFont="1" applyFill="1" applyBorder="1" applyAlignment="1">
      <alignment horizontal="center"/>
    </xf>
    <xf numFmtId="0" fontId="0" fillId="9" borderId="10" xfId="0" applyFill="1" applyBorder="1"/>
    <xf numFmtId="0" fontId="0" fillId="9" borderId="12" xfId="0" applyFill="1" applyBorder="1"/>
    <xf numFmtId="0" fontId="0" fillId="9" borderId="10" xfId="0" applyFill="1" applyBorder="1" applyAlignment="1">
      <alignment horizontal="center"/>
    </xf>
    <xf numFmtId="44" fontId="0" fillId="9" borderId="11" xfId="1" applyFont="1" applyFill="1" applyBorder="1"/>
    <xf numFmtId="9" fontId="0" fillId="9" borderId="12" xfId="2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" fontId="0" fillId="8" borderId="6" xfId="0" applyNumberFormat="1" applyFill="1" applyBorder="1" applyAlignment="1">
      <alignment horizontal="center"/>
    </xf>
    <xf numFmtId="0" fontId="2" fillId="8" borderId="7" xfId="0" applyNumberFormat="1" applyFont="1" applyFill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Fill="1" applyBorder="1"/>
    <xf numFmtId="44" fontId="2" fillId="8" borderId="8" xfId="0" applyNumberFormat="1" applyFont="1" applyFill="1" applyBorder="1" applyAlignment="1">
      <alignment horizontal="center"/>
    </xf>
    <xf numFmtId="9" fontId="0" fillId="4" borderId="5" xfId="2" applyFont="1" applyFill="1" applyBorder="1" applyAlignment="1">
      <alignment horizontal="center"/>
    </xf>
    <xf numFmtId="44" fontId="0" fillId="4" borderId="0" xfId="1" applyFont="1" applyFill="1"/>
    <xf numFmtId="9" fontId="0" fillId="7" borderId="12" xfId="0" applyNumberFormat="1" applyFill="1" applyBorder="1"/>
    <xf numFmtId="0" fontId="0" fillId="9" borderId="10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6" fontId="2" fillId="7" borderId="10" xfId="0" applyNumberFormat="1" applyFont="1" applyFill="1" applyBorder="1" applyAlignment="1">
      <alignment horizontal="center"/>
    </xf>
    <xf numFmtId="6" fontId="2" fillId="7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D4C9-834C-499F-BC64-64C3A4B0FAFA}">
  <sheetPr>
    <pageSetUpPr fitToPage="1"/>
  </sheetPr>
  <dimension ref="A1:K20"/>
  <sheetViews>
    <sheetView tabSelected="1" workbookViewId="0">
      <selection activeCell="J6" sqref="J6"/>
    </sheetView>
  </sheetViews>
  <sheetFormatPr defaultRowHeight="15" outlineLevelRow="1" outlineLevelCol="1" x14ac:dyDescent="0.25"/>
  <cols>
    <col min="1" max="1" width="3.140625" customWidth="1"/>
    <col min="2" max="2" width="31.42578125" bestFit="1" customWidth="1"/>
    <col min="4" max="4" width="5.140625" customWidth="1"/>
    <col min="5" max="5" width="10.7109375" style="12" hidden="1" customWidth="1" outlineLevel="1"/>
    <col min="6" max="6" width="13.42578125" hidden="1" customWidth="1" outlineLevel="1"/>
    <col min="7" max="7" width="5.140625" customWidth="1" collapsed="1"/>
    <col min="8" max="8" width="9.85546875" style="13" bestFit="1" customWidth="1"/>
    <col min="9" max="9" width="15.5703125" style="51" bestFit="1" customWidth="1"/>
    <col min="10" max="10" width="8.7109375" style="52"/>
  </cols>
  <sheetData>
    <row r="1" spans="1:11" ht="15.75" thickBot="1" x14ac:dyDescent="0.3">
      <c r="A1" s="8"/>
      <c r="B1" s="8"/>
      <c r="C1" s="8"/>
      <c r="D1" s="8"/>
      <c r="E1" s="49"/>
      <c r="F1" s="2"/>
      <c r="G1" s="8"/>
    </row>
    <row r="2" spans="1:11" ht="15.75" thickBot="1" x14ac:dyDescent="0.3">
      <c r="A2" s="8"/>
      <c r="B2" s="84" t="s">
        <v>6</v>
      </c>
      <c r="C2" s="85"/>
      <c r="D2" s="8"/>
      <c r="E2" s="98" t="s">
        <v>38</v>
      </c>
      <c r="F2" s="99"/>
      <c r="G2" s="8"/>
      <c r="H2" s="86" t="s">
        <v>26</v>
      </c>
      <c r="I2" s="87" t="s">
        <v>13</v>
      </c>
      <c r="J2" s="88">
        <f>SUM(J3:J8)</f>
        <v>1.00275</v>
      </c>
    </row>
    <row r="3" spans="1:11" x14ac:dyDescent="0.25">
      <c r="A3" s="8"/>
      <c r="B3" s="1" t="s">
        <v>7</v>
      </c>
      <c r="C3" s="5">
        <v>0.05</v>
      </c>
      <c r="D3" s="8"/>
      <c r="E3" s="49">
        <f>'Zion Direct Membership Rates'!L3</f>
        <v>0</v>
      </c>
      <c r="F3" s="22">
        <f>'Zion Direct Membership Rates'!O3</f>
        <v>0</v>
      </c>
      <c r="G3" s="8"/>
      <c r="H3" s="73">
        <f>'Zion Direct Membership Rates'!R3</f>
        <v>60</v>
      </c>
      <c r="I3" s="77">
        <f>'Zion Direct Membership Rates'!U3</f>
        <v>1613.75</v>
      </c>
      <c r="J3" s="60">
        <f>I3/I9</f>
        <v>0.32274999999999998</v>
      </c>
    </row>
    <row r="4" spans="1:11" x14ac:dyDescent="0.25">
      <c r="A4" s="8"/>
      <c r="B4" s="1" t="s">
        <v>8</v>
      </c>
      <c r="C4" s="6">
        <v>10</v>
      </c>
      <c r="D4" s="8"/>
      <c r="E4" s="49">
        <v>0</v>
      </c>
      <c r="F4" s="2">
        <f>C4*E4</f>
        <v>0</v>
      </c>
      <c r="G4" s="8"/>
      <c r="H4" s="42">
        <f>I4/C4</f>
        <v>50</v>
      </c>
      <c r="I4" s="15">
        <f t="shared" ref="I4:I8" si="0">$I$9*J4</f>
        <v>500</v>
      </c>
      <c r="J4" s="95">
        <v>0.1</v>
      </c>
    </row>
    <row r="5" spans="1:11" x14ac:dyDescent="0.25">
      <c r="A5" s="8"/>
      <c r="B5" s="1" t="s">
        <v>10</v>
      </c>
      <c r="C5" s="6">
        <v>10</v>
      </c>
      <c r="D5" s="8"/>
      <c r="E5" s="49">
        <v>0</v>
      </c>
      <c r="F5" s="2">
        <f>C5*E5</f>
        <v>0</v>
      </c>
      <c r="G5" s="8"/>
      <c r="H5" s="42">
        <f>I5/C5</f>
        <v>50</v>
      </c>
      <c r="I5" s="15">
        <f t="shared" si="0"/>
        <v>500</v>
      </c>
      <c r="J5" s="95">
        <v>0.1</v>
      </c>
    </row>
    <row r="6" spans="1:11" x14ac:dyDescent="0.25">
      <c r="A6" s="8"/>
      <c r="B6" s="1" t="s">
        <v>9</v>
      </c>
      <c r="C6" s="6">
        <v>15</v>
      </c>
      <c r="D6" s="8"/>
      <c r="E6" s="49">
        <v>0</v>
      </c>
      <c r="F6" s="2">
        <f>C6*E6</f>
        <v>0</v>
      </c>
      <c r="G6" s="8"/>
      <c r="H6" s="59">
        <f>I6/C6</f>
        <v>66.666666666666671</v>
      </c>
      <c r="I6" s="15">
        <f t="shared" si="0"/>
        <v>1000</v>
      </c>
      <c r="J6" s="95">
        <v>0.2</v>
      </c>
    </row>
    <row r="7" spans="1:11" x14ac:dyDescent="0.25">
      <c r="A7" s="8"/>
      <c r="B7" s="1" t="s">
        <v>11</v>
      </c>
      <c r="C7" s="6">
        <v>15</v>
      </c>
      <c r="E7" s="49">
        <v>0</v>
      </c>
      <c r="F7" s="2">
        <f>C7*E7</f>
        <v>0</v>
      </c>
      <c r="G7" s="8"/>
      <c r="H7" s="59">
        <f>I7/C7</f>
        <v>43.333333333333336</v>
      </c>
      <c r="I7" s="15">
        <f t="shared" si="0"/>
        <v>650</v>
      </c>
      <c r="J7" s="95">
        <v>0.13</v>
      </c>
    </row>
    <row r="8" spans="1:11" ht="15.75" thickBot="1" x14ac:dyDescent="0.3">
      <c r="A8" s="8"/>
      <c r="B8" s="4" t="s">
        <v>12</v>
      </c>
      <c r="C8" s="74">
        <v>20</v>
      </c>
      <c r="E8" s="50">
        <v>0</v>
      </c>
      <c r="F8" s="7">
        <f>C8*E8</f>
        <v>0</v>
      </c>
      <c r="G8" s="8"/>
      <c r="H8" s="42">
        <f>I8/C8</f>
        <v>37.5</v>
      </c>
      <c r="I8" s="15">
        <f t="shared" si="0"/>
        <v>750</v>
      </c>
      <c r="J8" s="95">
        <v>0.15</v>
      </c>
    </row>
    <row r="9" spans="1:11" ht="15.75" thickBot="1" x14ac:dyDescent="0.3">
      <c r="A9" s="8"/>
      <c r="B9" s="14" t="s">
        <v>14</v>
      </c>
      <c r="C9" s="8"/>
      <c r="E9" s="49">
        <f>SUM(E4:E8)</f>
        <v>0</v>
      </c>
      <c r="F9" s="22">
        <f>SUM(F3:F8)</f>
        <v>0</v>
      </c>
      <c r="G9" s="8"/>
      <c r="H9" s="89">
        <f>SUM(H3:H8)</f>
        <v>307.5</v>
      </c>
      <c r="I9" s="61">
        <f>J9*I20</f>
        <v>5000</v>
      </c>
      <c r="J9" s="62">
        <v>1</v>
      </c>
      <c r="K9" t="s">
        <v>40</v>
      </c>
    </row>
    <row r="11" spans="1:11" ht="15.75" hidden="1" outlineLevel="1" thickBot="1" x14ac:dyDescent="0.3">
      <c r="B11" s="79" t="s">
        <v>0</v>
      </c>
      <c r="C11" s="80"/>
      <c r="D11" s="8"/>
      <c r="E11" s="100" t="s">
        <v>38</v>
      </c>
      <c r="F11" s="101"/>
      <c r="G11" s="8"/>
      <c r="H11" s="81" t="s">
        <v>26</v>
      </c>
      <c r="I11" s="82" t="s">
        <v>13</v>
      </c>
      <c r="J11" s="83">
        <f>SUM(J12:J16)</f>
        <v>0</v>
      </c>
    </row>
    <row r="12" spans="1:11" hidden="1" outlineLevel="1" x14ac:dyDescent="0.25">
      <c r="B12" s="1" t="s">
        <v>1</v>
      </c>
      <c r="C12" s="75">
        <v>5</v>
      </c>
      <c r="D12" s="8"/>
      <c r="E12" s="49">
        <v>0</v>
      </c>
      <c r="F12" s="2">
        <f>C12*E12</f>
        <v>0</v>
      </c>
      <c r="G12" s="8"/>
      <c r="H12" s="59">
        <f>I12/C12</f>
        <v>0</v>
      </c>
      <c r="I12" s="15">
        <f>$I$17*J12</f>
        <v>0</v>
      </c>
      <c r="J12" s="60">
        <v>0</v>
      </c>
    </row>
    <row r="13" spans="1:11" hidden="1" outlineLevel="1" x14ac:dyDescent="0.25">
      <c r="B13" s="1" t="s">
        <v>2</v>
      </c>
      <c r="C13" s="6">
        <v>10</v>
      </c>
      <c r="D13" s="8"/>
      <c r="E13" s="49">
        <v>0</v>
      </c>
      <c r="F13" s="2">
        <f>C13*E13</f>
        <v>0</v>
      </c>
      <c r="G13" s="8"/>
      <c r="H13" s="42">
        <f>I13/C13</f>
        <v>0</v>
      </c>
      <c r="I13" s="15">
        <f>$I$17*J13</f>
        <v>0</v>
      </c>
      <c r="J13" s="60">
        <v>0</v>
      </c>
    </row>
    <row r="14" spans="1:11" hidden="1" outlineLevel="1" x14ac:dyDescent="0.25">
      <c r="B14" s="1" t="s">
        <v>3</v>
      </c>
      <c r="C14" s="6">
        <v>10</v>
      </c>
      <c r="D14" s="8"/>
      <c r="E14" s="49">
        <v>0</v>
      </c>
      <c r="F14" s="2">
        <f>C14*E14</f>
        <v>0</v>
      </c>
      <c r="G14" s="8"/>
      <c r="H14" s="42">
        <f>I14/C14</f>
        <v>0</v>
      </c>
      <c r="I14" s="15">
        <f>$I$17*J14</f>
        <v>0</v>
      </c>
      <c r="J14" s="60">
        <v>0</v>
      </c>
    </row>
    <row r="15" spans="1:11" hidden="1" outlineLevel="1" x14ac:dyDescent="0.25">
      <c r="B15" s="1" t="s">
        <v>4</v>
      </c>
      <c r="C15" s="6">
        <v>10</v>
      </c>
      <c r="D15" s="8"/>
      <c r="E15" s="49">
        <v>0</v>
      </c>
      <c r="F15" s="2">
        <f>C15*E15</f>
        <v>0</v>
      </c>
      <c r="G15" s="8"/>
      <c r="H15" s="42">
        <f>I15/C15</f>
        <v>0</v>
      </c>
      <c r="I15" s="15">
        <f>$I$17*J15</f>
        <v>0</v>
      </c>
      <c r="J15" s="60">
        <v>0</v>
      </c>
    </row>
    <row r="16" spans="1:11" ht="15.75" hidden="1" outlineLevel="1" thickBot="1" x14ac:dyDescent="0.3">
      <c r="B16" s="4" t="s">
        <v>5</v>
      </c>
      <c r="C16" s="76">
        <v>0.1</v>
      </c>
      <c r="D16" s="8"/>
      <c r="E16" s="78"/>
      <c r="F16" s="7">
        <f>C16*E16</f>
        <v>0</v>
      </c>
      <c r="G16" s="8"/>
      <c r="H16" s="70">
        <f>I16/C16</f>
        <v>0</v>
      </c>
      <c r="I16" s="15">
        <f>$I$17*J16</f>
        <v>0</v>
      </c>
      <c r="J16" s="60">
        <v>0</v>
      </c>
    </row>
    <row r="17" spans="1:11" ht="15.75" hidden="1" outlineLevel="1" thickBot="1" x14ac:dyDescent="0.3">
      <c r="B17" s="14" t="s">
        <v>14</v>
      </c>
      <c r="C17" s="8"/>
      <c r="D17" s="8"/>
      <c r="E17" s="49">
        <f>SUM(E12:E15)</f>
        <v>0</v>
      </c>
      <c r="F17" s="2">
        <f>SUM(F12:F16)</f>
        <v>0</v>
      </c>
      <c r="G17" s="8"/>
      <c r="H17" s="90">
        <f>SUM(H12:H16)</f>
        <v>0</v>
      </c>
      <c r="I17" s="68">
        <f>I20*J17</f>
        <v>0</v>
      </c>
      <c r="J17" s="69">
        <f>(J9-1)*-1</f>
        <v>0</v>
      </c>
      <c r="K17" t="s">
        <v>39</v>
      </c>
    </row>
    <row r="18" spans="1:11" hidden="1" outlineLevel="1" x14ac:dyDescent="0.25"/>
    <row r="19" spans="1:11" collapsed="1" x14ac:dyDescent="0.25"/>
    <row r="20" spans="1:11" x14ac:dyDescent="0.25">
      <c r="A20" s="8"/>
      <c r="B20" s="8" t="s">
        <v>27</v>
      </c>
      <c r="C20" s="8"/>
      <c r="E20" s="49"/>
      <c r="F20" s="3">
        <f>F17+F9</f>
        <v>0</v>
      </c>
      <c r="G20" s="8"/>
      <c r="H20" s="63">
        <f>SUM(H17,H9)</f>
        <v>307.5</v>
      </c>
      <c r="I20" s="96">
        <v>5000</v>
      </c>
    </row>
  </sheetData>
  <mergeCells count="2">
    <mergeCell ref="E2:F2"/>
    <mergeCell ref="E11:F11"/>
  </mergeCells>
  <pageMargins left="0.7" right="0.7" top="0.75" bottom="0.75" header="0.3" footer="0.3"/>
  <pageSetup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59091-32BB-4D7D-944B-84E72839219D}">
  <sheetPr>
    <pageSetUpPr fitToPage="1"/>
  </sheetPr>
  <dimension ref="B1:U63"/>
  <sheetViews>
    <sheetView zoomScaleNormal="100" workbookViewId="0">
      <selection activeCell="P18" sqref="P18"/>
    </sheetView>
  </sheetViews>
  <sheetFormatPr defaultRowHeight="15" outlineLevelRow="1" outlineLevelCol="2" x14ac:dyDescent="0.25"/>
  <cols>
    <col min="1" max="1" width="2.140625" customWidth="1"/>
    <col min="2" max="2" width="23.42578125" bestFit="1" customWidth="1"/>
    <col min="3" max="5" width="7.28515625" bestFit="1" customWidth="1"/>
    <col min="6" max="8" width="8" customWidth="1" outlineLevel="1"/>
    <col min="9" max="9" width="7.28515625" style="13" bestFit="1" customWidth="1"/>
    <col min="10" max="15" width="9.5703125" hidden="1" customWidth="1" outlineLevel="2"/>
    <col min="16" max="16" width="9.5703125" customWidth="1" outlineLevel="1" collapsed="1"/>
    <col min="17" max="20" width="9.5703125" customWidth="1" outlineLevel="1"/>
    <col min="21" max="21" width="10.5703125" customWidth="1" outlineLevel="1"/>
  </cols>
  <sheetData>
    <row r="1" spans="2:21" ht="15.75" thickBot="1" x14ac:dyDescent="0.3"/>
    <row r="2" spans="2:21" ht="15.75" customHeight="1" thickBot="1" x14ac:dyDescent="0.3">
      <c r="F2" s="64"/>
      <c r="G2" s="64"/>
      <c r="H2" s="64"/>
      <c r="J2" s="104" t="s">
        <v>31</v>
      </c>
      <c r="K2" s="105"/>
      <c r="L2" s="105"/>
      <c r="M2" s="105"/>
      <c r="N2" s="105"/>
      <c r="O2" s="72"/>
      <c r="P2" s="102" t="s">
        <v>30</v>
      </c>
      <c r="Q2" s="103"/>
      <c r="R2" s="103"/>
      <c r="S2" s="103"/>
      <c r="T2" s="103"/>
      <c r="U2" s="97">
        <f>'Compensation Estimate'!J3</f>
        <v>0.32274999999999998</v>
      </c>
    </row>
    <row r="3" spans="2:21" s="64" customFormat="1" ht="15" customHeight="1" thickBot="1" x14ac:dyDescent="0.3">
      <c r="B3" s="64" t="s">
        <v>36</v>
      </c>
      <c r="F3" s="108" t="s">
        <v>23</v>
      </c>
      <c r="G3" s="108"/>
      <c r="H3" s="65">
        <f>'Compensation Estimate'!C3</f>
        <v>0.05</v>
      </c>
      <c r="J3" s="71" t="s">
        <v>25</v>
      </c>
      <c r="K3" s="71"/>
      <c r="L3" s="66">
        <f>SUM(J5:L8,J10:L13,J15:L18,J20:L23)</f>
        <v>0</v>
      </c>
      <c r="M3" s="71" t="s">
        <v>24</v>
      </c>
      <c r="N3" s="71"/>
      <c r="O3" s="67">
        <f>SUM(M5:O8,M10:O13,M15:O18,M20:O23)</f>
        <v>0</v>
      </c>
      <c r="P3" s="106" t="s">
        <v>29</v>
      </c>
      <c r="Q3" s="107"/>
      <c r="R3" s="91">
        <f>SUM(P5:R8,P10:R13,P15:R18,P20:R23)</f>
        <v>60</v>
      </c>
      <c r="S3" s="92" t="s">
        <v>28</v>
      </c>
      <c r="T3" s="93">
        <f>'Compensation Estimate'!I3</f>
        <v>1613.75</v>
      </c>
      <c r="U3" s="94">
        <f>SUM(S5:U8,S10:U13,S15:U18,S20:U23)</f>
        <v>1613.75</v>
      </c>
    </row>
    <row r="4" spans="2:21" ht="15.75" customHeight="1" thickBot="1" x14ac:dyDescent="0.3">
      <c r="B4" s="9" t="s">
        <v>15</v>
      </c>
      <c r="C4" s="10">
        <v>1000</v>
      </c>
      <c r="D4" s="10">
        <v>2500</v>
      </c>
      <c r="E4" s="11">
        <v>5000</v>
      </c>
      <c r="F4" s="27">
        <v>1000</v>
      </c>
      <c r="G4" s="28">
        <v>2500</v>
      </c>
      <c r="H4" s="29">
        <v>5000</v>
      </c>
      <c r="J4" s="36">
        <v>1000</v>
      </c>
      <c r="K4" s="37">
        <v>2500</v>
      </c>
      <c r="L4" s="38">
        <v>5000</v>
      </c>
      <c r="M4" s="39">
        <v>1000</v>
      </c>
      <c r="N4" s="40">
        <v>2500</v>
      </c>
      <c r="O4" s="41">
        <v>5000</v>
      </c>
      <c r="P4" s="53">
        <v>1000</v>
      </c>
      <c r="Q4" s="54">
        <v>2500</v>
      </c>
      <c r="R4" s="54">
        <v>5000</v>
      </c>
      <c r="S4" s="53">
        <v>1000</v>
      </c>
      <c r="T4" s="54">
        <v>2500</v>
      </c>
      <c r="U4" s="55">
        <v>5000</v>
      </c>
    </row>
    <row r="5" spans="2:21" x14ac:dyDescent="0.25">
      <c r="B5" s="1" t="s">
        <v>16</v>
      </c>
      <c r="C5" s="16">
        <v>185</v>
      </c>
      <c r="D5" s="16">
        <v>130</v>
      </c>
      <c r="E5" s="17">
        <v>103</v>
      </c>
      <c r="F5" s="30">
        <f t="shared" ref="F5:H8" si="0">C5*$H$3</f>
        <v>9.25</v>
      </c>
      <c r="G5" s="31">
        <f t="shared" si="0"/>
        <v>6.5</v>
      </c>
      <c r="H5" s="32">
        <f t="shared" si="0"/>
        <v>5.15</v>
      </c>
      <c r="J5" s="42"/>
      <c r="K5" s="43"/>
      <c r="L5" s="44"/>
      <c r="M5" s="21">
        <f t="shared" ref="M5:O8" si="1">J5*F5</f>
        <v>0</v>
      </c>
      <c r="N5" s="22">
        <f t="shared" si="1"/>
        <v>0</v>
      </c>
      <c r="O5" s="23">
        <f t="shared" si="1"/>
        <v>0</v>
      </c>
      <c r="P5" s="42">
        <v>10</v>
      </c>
      <c r="Q5" s="43"/>
      <c r="R5" s="43"/>
      <c r="S5" s="57">
        <f t="shared" ref="S5:U8" si="2">P5*F5</f>
        <v>92.5</v>
      </c>
      <c r="T5" s="56">
        <f t="shared" si="2"/>
        <v>0</v>
      </c>
      <c r="U5" s="58">
        <f t="shared" si="2"/>
        <v>0</v>
      </c>
    </row>
    <row r="6" spans="2:21" x14ac:dyDescent="0.25">
      <c r="B6" s="1" t="s">
        <v>17</v>
      </c>
      <c r="C6" s="16">
        <v>350</v>
      </c>
      <c r="D6" s="16">
        <v>240</v>
      </c>
      <c r="E6" s="17">
        <v>185</v>
      </c>
      <c r="F6" s="30">
        <f t="shared" si="0"/>
        <v>17.5</v>
      </c>
      <c r="G6" s="31">
        <f t="shared" si="0"/>
        <v>12</v>
      </c>
      <c r="H6" s="32">
        <f t="shared" si="0"/>
        <v>9.25</v>
      </c>
      <c r="J6" s="42"/>
      <c r="K6" s="43"/>
      <c r="L6" s="44"/>
      <c r="M6" s="21">
        <f t="shared" si="1"/>
        <v>0</v>
      </c>
      <c r="N6" s="22">
        <f t="shared" si="1"/>
        <v>0</v>
      </c>
      <c r="O6" s="23">
        <f t="shared" si="1"/>
        <v>0</v>
      </c>
      <c r="P6" s="42"/>
      <c r="Q6" s="43"/>
      <c r="R6" s="43"/>
      <c r="S6" s="21">
        <f t="shared" si="2"/>
        <v>0</v>
      </c>
      <c r="T6" s="22">
        <f t="shared" si="2"/>
        <v>0</v>
      </c>
      <c r="U6" s="23">
        <f t="shared" si="2"/>
        <v>0</v>
      </c>
    </row>
    <row r="7" spans="2:21" x14ac:dyDescent="0.25">
      <c r="B7" s="1" t="s">
        <v>18</v>
      </c>
      <c r="C7" s="18">
        <v>350</v>
      </c>
      <c r="D7" s="16">
        <v>240</v>
      </c>
      <c r="E7" s="17">
        <v>185</v>
      </c>
      <c r="F7" s="30">
        <f t="shared" si="0"/>
        <v>17.5</v>
      </c>
      <c r="G7" s="31">
        <f t="shared" si="0"/>
        <v>12</v>
      </c>
      <c r="H7" s="32">
        <f t="shared" si="0"/>
        <v>9.25</v>
      </c>
      <c r="J7" s="42"/>
      <c r="K7" s="43"/>
      <c r="L7" s="44"/>
      <c r="M7" s="21">
        <f t="shared" si="1"/>
        <v>0</v>
      </c>
      <c r="N7" s="22">
        <f t="shared" si="1"/>
        <v>0</v>
      </c>
      <c r="O7" s="23">
        <f t="shared" si="1"/>
        <v>0</v>
      </c>
      <c r="P7" s="42"/>
      <c r="Q7" s="43"/>
      <c r="R7" s="43"/>
      <c r="S7" s="21">
        <f t="shared" si="2"/>
        <v>0</v>
      </c>
      <c r="T7" s="22">
        <f t="shared" si="2"/>
        <v>0</v>
      </c>
      <c r="U7" s="23">
        <f t="shared" si="2"/>
        <v>0</v>
      </c>
    </row>
    <row r="8" spans="2:21" ht="15.75" thickBot="1" x14ac:dyDescent="0.3">
      <c r="B8" s="4" t="s">
        <v>19</v>
      </c>
      <c r="C8" s="19">
        <v>515</v>
      </c>
      <c r="D8" s="19">
        <v>405</v>
      </c>
      <c r="E8" s="20">
        <v>295</v>
      </c>
      <c r="F8" s="33">
        <f t="shared" si="0"/>
        <v>25.75</v>
      </c>
      <c r="G8" s="34">
        <f t="shared" si="0"/>
        <v>20.25</v>
      </c>
      <c r="H8" s="35">
        <f t="shared" si="0"/>
        <v>14.75</v>
      </c>
      <c r="J8" s="45"/>
      <c r="K8" s="46"/>
      <c r="L8" s="47"/>
      <c r="M8" s="24">
        <f t="shared" si="1"/>
        <v>0</v>
      </c>
      <c r="N8" s="25">
        <f t="shared" si="1"/>
        <v>0</v>
      </c>
      <c r="O8" s="26">
        <f t="shared" si="1"/>
        <v>0</v>
      </c>
      <c r="P8" s="45">
        <v>10</v>
      </c>
      <c r="Q8" s="46"/>
      <c r="R8" s="46"/>
      <c r="S8" s="24">
        <f t="shared" si="2"/>
        <v>257.5</v>
      </c>
      <c r="T8" s="25">
        <f t="shared" si="2"/>
        <v>0</v>
      </c>
      <c r="U8" s="26">
        <f t="shared" si="2"/>
        <v>0</v>
      </c>
    </row>
    <row r="9" spans="2:21" ht="15.75" thickBot="1" x14ac:dyDescent="0.3">
      <c r="B9" s="9" t="s">
        <v>20</v>
      </c>
      <c r="C9" s="10">
        <v>1000</v>
      </c>
      <c r="D9" s="10">
        <v>2500</v>
      </c>
      <c r="E9" s="11">
        <v>5000</v>
      </c>
      <c r="F9" s="27">
        <v>1000</v>
      </c>
      <c r="G9" s="28">
        <v>2500</v>
      </c>
      <c r="H9" s="29">
        <v>5000</v>
      </c>
      <c r="J9" s="36">
        <v>1000</v>
      </c>
      <c r="K9" s="37">
        <v>2500</v>
      </c>
      <c r="L9" s="38">
        <v>5000</v>
      </c>
      <c r="M9" s="39">
        <v>1000</v>
      </c>
      <c r="N9" s="40">
        <v>2500</v>
      </c>
      <c r="O9" s="41">
        <v>5000</v>
      </c>
      <c r="P9" s="53">
        <v>1000</v>
      </c>
      <c r="Q9" s="54">
        <v>2500</v>
      </c>
      <c r="R9" s="54">
        <v>5000</v>
      </c>
      <c r="S9" s="53">
        <v>1000</v>
      </c>
      <c r="T9" s="54">
        <v>2500</v>
      </c>
      <c r="U9" s="55">
        <v>5000</v>
      </c>
    </row>
    <row r="10" spans="2:21" x14ac:dyDescent="0.25">
      <c r="B10" s="1" t="s">
        <v>16</v>
      </c>
      <c r="C10" s="16">
        <v>213</v>
      </c>
      <c r="D10" s="16">
        <v>180</v>
      </c>
      <c r="E10" s="17">
        <v>158</v>
      </c>
      <c r="F10" s="30">
        <f t="shared" ref="F10:H13" si="3">C10*$H$3</f>
        <v>10.65</v>
      </c>
      <c r="G10" s="31">
        <f t="shared" si="3"/>
        <v>9</v>
      </c>
      <c r="H10" s="32">
        <f t="shared" si="3"/>
        <v>7.9</v>
      </c>
      <c r="J10" s="42"/>
      <c r="K10" s="43"/>
      <c r="L10" s="44"/>
      <c r="M10" s="21">
        <f t="shared" ref="M10:O13" si="4">J10*F10</f>
        <v>0</v>
      </c>
      <c r="N10" s="22">
        <f t="shared" si="4"/>
        <v>0</v>
      </c>
      <c r="O10" s="23">
        <f t="shared" si="4"/>
        <v>0</v>
      </c>
      <c r="P10" s="42"/>
      <c r="Q10" s="43"/>
      <c r="R10" s="43"/>
      <c r="S10" s="21">
        <f t="shared" ref="S10:U13" si="5">P10*F10</f>
        <v>0</v>
      </c>
      <c r="T10" s="22">
        <f t="shared" si="5"/>
        <v>0</v>
      </c>
      <c r="U10" s="23">
        <f t="shared" si="5"/>
        <v>0</v>
      </c>
    </row>
    <row r="11" spans="2:21" x14ac:dyDescent="0.25">
      <c r="B11" s="1" t="s">
        <v>17</v>
      </c>
      <c r="C11" s="18">
        <v>405</v>
      </c>
      <c r="D11" s="16">
        <v>323</v>
      </c>
      <c r="E11" s="17">
        <v>268</v>
      </c>
      <c r="F11" s="30">
        <f t="shared" si="3"/>
        <v>20.25</v>
      </c>
      <c r="G11" s="31">
        <f t="shared" si="3"/>
        <v>16.150000000000002</v>
      </c>
      <c r="H11" s="32">
        <f t="shared" si="3"/>
        <v>13.4</v>
      </c>
      <c r="J11" s="42"/>
      <c r="K11" s="48"/>
      <c r="L11" s="44"/>
      <c r="M11" s="21">
        <f t="shared" si="4"/>
        <v>0</v>
      </c>
      <c r="N11" s="22">
        <f t="shared" si="4"/>
        <v>0</v>
      </c>
      <c r="O11" s="23">
        <f t="shared" si="4"/>
        <v>0</v>
      </c>
      <c r="P11" s="42"/>
      <c r="Q11" s="48"/>
      <c r="R11" s="43"/>
      <c r="S11" s="21">
        <f t="shared" si="5"/>
        <v>0</v>
      </c>
      <c r="T11" s="22">
        <f t="shared" si="5"/>
        <v>0</v>
      </c>
      <c r="U11" s="23">
        <f t="shared" si="5"/>
        <v>0</v>
      </c>
    </row>
    <row r="12" spans="2:21" x14ac:dyDescent="0.25">
      <c r="B12" s="1" t="s">
        <v>18</v>
      </c>
      <c r="C12" s="18">
        <v>405</v>
      </c>
      <c r="D12" s="16">
        <v>323</v>
      </c>
      <c r="E12" s="17">
        <v>268</v>
      </c>
      <c r="F12" s="30">
        <f t="shared" si="3"/>
        <v>20.25</v>
      </c>
      <c r="G12" s="31">
        <f t="shared" si="3"/>
        <v>16.150000000000002</v>
      </c>
      <c r="H12" s="32">
        <f t="shared" si="3"/>
        <v>13.4</v>
      </c>
      <c r="J12" s="42"/>
      <c r="K12" s="48"/>
      <c r="L12" s="44"/>
      <c r="M12" s="21">
        <f t="shared" si="4"/>
        <v>0</v>
      </c>
      <c r="N12" s="22">
        <f t="shared" si="4"/>
        <v>0</v>
      </c>
      <c r="O12" s="23">
        <f t="shared" si="4"/>
        <v>0</v>
      </c>
      <c r="P12" s="42"/>
      <c r="Q12" s="48"/>
      <c r="R12" s="43"/>
      <c r="S12" s="21">
        <f t="shared" si="5"/>
        <v>0</v>
      </c>
      <c r="T12" s="22">
        <f t="shared" si="5"/>
        <v>0</v>
      </c>
      <c r="U12" s="23">
        <f t="shared" si="5"/>
        <v>0</v>
      </c>
    </row>
    <row r="13" spans="2:21" ht="15.75" thickBot="1" x14ac:dyDescent="0.3">
      <c r="B13" s="4" t="s">
        <v>19</v>
      </c>
      <c r="C13" s="19">
        <v>570</v>
      </c>
      <c r="D13" s="19">
        <v>460</v>
      </c>
      <c r="E13" s="20">
        <v>405</v>
      </c>
      <c r="F13" s="33">
        <f t="shared" si="3"/>
        <v>28.5</v>
      </c>
      <c r="G13" s="34">
        <f t="shared" si="3"/>
        <v>23</v>
      </c>
      <c r="H13" s="35">
        <f t="shared" si="3"/>
        <v>20.25</v>
      </c>
      <c r="J13" s="45"/>
      <c r="K13" s="46"/>
      <c r="L13" s="47"/>
      <c r="M13" s="24">
        <f t="shared" si="4"/>
        <v>0</v>
      </c>
      <c r="N13" s="25">
        <f t="shared" si="4"/>
        <v>0</v>
      </c>
      <c r="O13" s="26">
        <f t="shared" si="4"/>
        <v>0</v>
      </c>
      <c r="P13" s="45">
        <v>10</v>
      </c>
      <c r="Q13" s="46"/>
      <c r="R13" s="46"/>
      <c r="S13" s="24">
        <f t="shared" si="5"/>
        <v>285</v>
      </c>
      <c r="T13" s="25">
        <f t="shared" si="5"/>
        <v>0</v>
      </c>
      <c r="U13" s="26">
        <f t="shared" si="5"/>
        <v>0</v>
      </c>
    </row>
    <row r="14" spans="2:21" ht="15.75" thickBot="1" x14ac:dyDescent="0.3">
      <c r="B14" s="9" t="s">
        <v>21</v>
      </c>
      <c r="C14" s="10">
        <v>1000</v>
      </c>
      <c r="D14" s="10">
        <v>2500</v>
      </c>
      <c r="E14" s="11">
        <v>5000</v>
      </c>
      <c r="F14" s="27">
        <v>1000</v>
      </c>
      <c r="G14" s="28">
        <v>2500</v>
      </c>
      <c r="H14" s="29">
        <v>5000</v>
      </c>
      <c r="J14" s="36">
        <v>1000</v>
      </c>
      <c r="K14" s="37">
        <v>2500</v>
      </c>
      <c r="L14" s="38">
        <v>5000</v>
      </c>
      <c r="M14" s="39">
        <v>1000</v>
      </c>
      <c r="N14" s="40">
        <v>2500</v>
      </c>
      <c r="O14" s="41">
        <v>5000</v>
      </c>
      <c r="P14" s="53">
        <v>1000</v>
      </c>
      <c r="Q14" s="54">
        <v>2500</v>
      </c>
      <c r="R14" s="54">
        <v>5000</v>
      </c>
      <c r="S14" s="53">
        <v>1000</v>
      </c>
      <c r="T14" s="54">
        <v>2500</v>
      </c>
      <c r="U14" s="55">
        <v>5000</v>
      </c>
    </row>
    <row r="15" spans="2:21" x14ac:dyDescent="0.25">
      <c r="B15" s="1" t="s">
        <v>16</v>
      </c>
      <c r="C15" s="16">
        <v>213</v>
      </c>
      <c r="D15" s="16">
        <v>191</v>
      </c>
      <c r="E15" s="17">
        <v>169</v>
      </c>
      <c r="F15" s="30">
        <f t="shared" ref="F15:H18" si="6">C15*$H$3</f>
        <v>10.65</v>
      </c>
      <c r="G15" s="31">
        <f t="shared" si="6"/>
        <v>9.5500000000000007</v>
      </c>
      <c r="H15" s="32">
        <f t="shared" si="6"/>
        <v>8.4500000000000011</v>
      </c>
      <c r="J15" s="42"/>
      <c r="K15" s="43"/>
      <c r="L15" s="44"/>
      <c r="M15" s="21">
        <f t="shared" ref="M15:O18" si="7">J15*F15</f>
        <v>0</v>
      </c>
      <c r="N15" s="22">
        <f t="shared" si="7"/>
        <v>0</v>
      </c>
      <c r="O15" s="23">
        <f t="shared" si="7"/>
        <v>0</v>
      </c>
      <c r="P15" s="42"/>
      <c r="Q15" s="43"/>
      <c r="R15" s="43"/>
      <c r="S15" s="21">
        <f t="shared" ref="S15:U18" si="8">P15*F15</f>
        <v>0</v>
      </c>
      <c r="T15" s="22">
        <f t="shared" si="8"/>
        <v>0</v>
      </c>
      <c r="U15" s="23">
        <f t="shared" si="8"/>
        <v>0</v>
      </c>
    </row>
    <row r="16" spans="2:21" x14ac:dyDescent="0.25">
      <c r="B16" s="1" t="s">
        <v>17</v>
      </c>
      <c r="C16" s="18">
        <v>433</v>
      </c>
      <c r="D16" s="16">
        <v>350</v>
      </c>
      <c r="E16" s="17">
        <v>295</v>
      </c>
      <c r="F16" s="30">
        <f t="shared" si="6"/>
        <v>21.650000000000002</v>
      </c>
      <c r="G16" s="31">
        <f t="shared" si="6"/>
        <v>17.5</v>
      </c>
      <c r="H16" s="32">
        <f t="shared" si="6"/>
        <v>14.75</v>
      </c>
      <c r="J16" s="42"/>
      <c r="K16" s="48"/>
      <c r="L16" s="44"/>
      <c r="M16" s="21">
        <f t="shared" si="7"/>
        <v>0</v>
      </c>
      <c r="N16" s="22">
        <f t="shared" si="7"/>
        <v>0</v>
      </c>
      <c r="O16" s="23">
        <f t="shared" si="7"/>
        <v>0</v>
      </c>
      <c r="P16" s="42"/>
      <c r="Q16" s="48"/>
      <c r="R16" s="43"/>
      <c r="S16" s="21">
        <f t="shared" si="8"/>
        <v>0</v>
      </c>
      <c r="T16" s="22">
        <f t="shared" si="8"/>
        <v>0</v>
      </c>
      <c r="U16" s="23">
        <f t="shared" si="8"/>
        <v>0</v>
      </c>
    </row>
    <row r="17" spans="2:21" x14ac:dyDescent="0.25">
      <c r="B17" s="1" t="s">
        <v>18</v>
      </c>
      <c r="C17" s="18">
        <v>433</v>
      </c>
      <c r="D17" s="16">
        <v>350</v>
      </c>
      <c r="E17" s="17">
        <v>295</v>
      </c>
      <c r="F17" s="30">
        <f t="shared" si="6"/>
        <v>21.650000000000002</v>
      </c>
      <c r="G17" s="31">
        <f t="shared" si="6"/>
        <v>17.5</v>
      </c>
      <c r="H17" s="32">
        <f t="shared" si="6"/>
        <v>14.75</v>
      </c>
      <c r="J17" s="42"/>
      <c r="K17" s="48"/>
      <c r="L17" s="44"/>
      <c r="M17" s="21">
        <f t="shared" si="7"/>
        <v>0</v>
      </c>
      <c r="N17" s="22">
        <f t="shared" si="7"/>
        <v>0</v>
      </c>
      <c r="O17" s="23">
        <f t="shared" si="7"/>
        <v>0</v>
      </c>
      <c r="P17" s="42"/>
      <c r="Q17" s="48"/>
      <c r="R17" s="43"/>
      <c r="S17" s="21">
        <f t="shared" si="8"/>
        <v>0</v>
      </c>
      <c r="T17" s="22">
        <f t="shared" si="8"/>
        <v>0</v>
      </c>
      <c r="U17" s="23">
        <f t="shared" si="8"/>
        <v>0</v>
      </c>
    </row>
    <row r="18" spans="2:21" ht="15.75" thickBot="1" x14ac:dyDescent="0.3">
      <c r="B18" s="4" t="s">
        <v>19</v>
      </c>
      <c r="C18" s="19">
        <v>625</v>
      </c>
      <c r="D18" s="19">
        <v>515</v>
      </c>
      <c r="E18" s="20">
        <v>460</v>
      </c>
      <c r="F18" s="33">
        <f t="shared" si="6"/>
        <v>31.25</v>
      </c>
      <c r="G18" s="34">
        <f t="shared" si="6"/>
        <v>25.75</v>
      </c>
      <c r="H18" s="35">
        <f t="shared" si="6"/>
        <v>23</v>
      </c>
      <c r="J18" s="45"/>
      <c r="K18" s="46"/>
      <c r="L18" s="47"/>
      <c r="M18" s="24">
        <f t="shared" si="7"/>
        <v>0</v>
      </c>
      <c r="N18" s="25">
        <f t="shared" si="7"/>
        <v>0</v>
      </c>
      <c r="O18" s="26">
        <f t="shared" si="7"/>
        <v>0</v>
      </c>
      <c r="P18" s="45">
        <v>25</v>
      </c>
      <c r="Q18" s="46"/>
      <c r="R18" s="46"/>
      <c r="S18" s="24">
        <f t="shared" si="8"/>
        <v>781.25</v>
      </c>
      <c r="T18" s="25">
        <f t="shared" si="8"/>
        <v>0</v>
      </c>
      <c r="U18" s="26">
        <f t="shared" si="8"/>
        <v>0</v>
      </c>
    </row>
    <row r="19" spans="2:21" ht="15.75" thickBot="1" x14ac:dyDescent="0.3">
      <c r="B19" s="9" t="s">
        <v>22</v>
      </c>
      <c r="C19" s="10">
        <v>1000</v>
      </c>
      <c r="D19" s="10">
        <v>2500</v>
      </c>
      <c r="E19" s="11">
        <v>5000</v>
      </c>
      <c r="F19" s="27">
        <v>1000</v>
      </c>
      <c r="G19" s="28">
        <v>2500</v>
      </c>
      <c r="H19" s="29">
        <v>5000</v>
      </c>
      <c r="J19" s="36">
        <v>1000</v>
      </c>
      <c r="K19" s="37">
        <v>2500</v>
      </c>
      <c r="L19" s="38">
        <v>5000</v>
      </c>
      <c r="M19" s="39">
        <v>1000</v>
      </c>
      <c r="N19" s="40">
        <v>2500</v>
      </c>
      <c r="O19" s="41">
        <v>5000</v>
      </c>
      <c r="P19" s="53">
        <v>1000</v>
      </c>
      <c r="Q19" s="54">
        <v>2500</v>
      </c>
      <c r="R19" s="54">
        <v>5000</v>
      </c>
      <c r="S19" s="53">
        <v>1000</v>
      </c>
      <c r="T19" s="54">
        <v>2500</v>
      </c>
      <c r="U19" s="55">
        <v>5000</v>
      </c>
    </row>
    <row r="20" spans="2:21" x14ac:dyDescent="0.25">
      <c r="B20" s="1" t="s">
        <v>16</v>
      </c>
      <c r="C20" s="16">
        <v>268</v>
      </c>
      <c r="D20" s="16">
        <v>240</v>
      </c>
      <c r="E20" s="17">
        <v>185</v>
      </c>
      <c r="F20" s="30">
        <f t="shared" ref="F20:H23" si="9">C20*$H$3</f>
        <v>13.4</v>
      </c>
      <c r="G20" s="31">
        <f t="shared" si="9"/>
        <v>12</v>
      </c>
      <c r="H20" s="32">
        <f t="shared" si="9"/>
        <v>9.25</v>
      </c>
      <c r="J20" s="42"/>
      <c r="K20" s="43"/>
      <c r="L20" s="44"/>
      <c r="M20" s="21">
        <f t="shared" ref="M20:O23" si="10">J20*F20</f>
        <v>0</v>
      </c>
      <c r="N20" s="22">
        <f t="shared" si="10"/>
        <v>0</v>
      </c>
      <c r="O20" s="23">
        <f t="shared" si="10"/>
        <v>0</v>
      </c>
      <c r="P20" s="42"/>
      <c r="Q20" s="43"/>
      <c r="R20" s="43"/>
      <c r="S20" s="21">
        <f t="shared" ref="S20:U23" si="11">P20*F20</f>
        <v>0</v>
      </c>
      <c r="T20" s="22">
        <f t="shared" si="11"/>
        <v>0</v>
      </c>
      <c r="U20" s="23">
        <f t="shared" si="11"/>
        <v>0</v>
      </c>
    </row>
    <row r="21" spans="2:21" x14ac:dyDescent="0.25">
      <c r="B21" s="1" t="s">
        <v>17</v>
      </c>
      <c r="C21" s="18">
        <v>515</v>
      </c>
      <c r="D21" s="16">
        <v>433</v>
      </c>
      <c r="E21" s="17">
        <v>350</v>
      </c>
      <c r="F21" s="30">
        <f t="shared" si="9"/>
        <v>25.75</v>
      </c>
      <c r="G21" s="31">
        <f t="shared" si="9"/>
        <v>21.650000000000002</v>
      </c>
      <c r="H21" s="32">
        <f t="shared" si="9"/>
        <v>17.5</v>
      </c>
      <c r="J21" s="42"/>
      <c r="K21" s="48"/>
      <c r="L21" s="44"/>
      <c r="M21" s="21">
        <f t="shared" si="10"/>
        <v>0</v>
      </c>
      <c r="N21" s="22">
        <f t="shared" si="10"/>
        <v>0</v>
      </c>
      <c r="O21" s="23">
        <f t="shared" si="10"/>
        <v>0</v>
      </c>
      <c r="P21" s="42"/>
      <c r="Q21" s="48"/>
      <c r="R21" s="43"/>
      <c r="S21" s="21">
        <f t="shared" si="11"/>
        <v>0</v>
      </c>
      <c r="T21" s="22">
        <f t="shared" si="11"/>
        <v>0</v>
      </c>
      <c r="U21" s="23">
        <f t="shared" si="11"/>
        <v>0</v>
      </c>
    </row>
    <row r="22" spans="2:21" x14ac:dyDescent="0.25">
      <c r="B22" s="1" t="s">
        <v>18</v>
      </c>
      <c r="C22" s="18">
        <v>515</v>
      </c>
      <c r="D22" s="16">
        <v>433</v>
      </c>
      <c r="E22" s="17">
        <v>350</v>
      </c>
      <c r="F22" s="30">
        <f t="shared" si="9"/>
        <v>25.75</v>
      </c>
      <c r="G22" s="31">
        <f t="shared" si="9"/>
        <v>21.650000000000002</v>
      </c>
      <c r="H22" s="32">
        <f t="shared" si="9"/>
        <v>17.5</v>
      </c>
      <c r="J22" s="42"/>
      <c r="K22" s="48"/>
      <c r="L22" s="44"/>
      <c r="M22" s="21">
        <f t="shared" si="10"/>
        <v>0</v>
      </c>
      <c r="N22" s="22">
        <f t="shared" si="10"/>
        <v>0</v>
      </c>
      <c r="O22" s="23">
        <f t="shared" si="10"/>
        <v>0</v>
      </c>
      <c r="P22" s="42"/>
      <c r="Q22" s="48"/>
      <c r="R22" s="43"/>
      <c r="S22" s="21">
        <f t="shared" si="11"/>
        <v>0</v>
      </c>
      <c r="T22" s="22">
        <f t="shared" si="11"/>
        <v>0</v>
      </c>
      <c r="U22" s="23">
        <f t="shared" si="11"/>
        <v>0</v>
      </c>
    </row>
    <row r="23" spans="2:21" ht="15.75" thickBot="1" x14ac:dyDescent="0.3">
      <c r="B23" s="4" t="s">
        <v>19</v>
      </c>
      <c r="C23" s="19">
        <v>790</v>
      </c>
      <c r="D23" s="19">
        <v>653</v>
      </c>
      <c r="E23" s="20">
        <v>515</v>
      </c>
      <c r="F23" s="33">
        <f t="shared" si="9"/>
        <v>39.5</v>
      </c>
      <c r="G23" s="34">
        <f t="shared" si="9"/>
        <v>32.65</v>
      </c>
      <c r="H23" s="35">
        <f t="shared" si="9"/>
        <v>25.75</v>
      </c>
      <c r="J23" s="45"/>
      <c r="K23" s="46"/>
      <c r="L23" s="47"/>
      <c r="M23" s="24">
        <f t="shared" si="10"/>
        <v>0</v>
      </c>
      <c r="N23" s="25">
        <f t="shared" si="10"/>
        <v>0</v>
      </c>
      <c r="O23" s="26">
        <f t="shared" si="10"/>
        <v>0</v>
      </c>
      <c r="P23" s="45">
        <v>5</v>
      </c>
      <c r="Q23" s="46"/>
      <c r="R23" s="46"/>
      <c r="S23" s="24">
        <f t="shared" si="11"/>
        <v>197.5</v>
      </c>
      <c r="T23" s="25">
        <f t="shared" si="11"/>
        <v>0</v>
      </c>
      <c r="U23" s="26">
        <f t="shared" si="11"/>
        <v>0</v>
      </c>
    </row>
    <row r="25" spans="2:21" ht="15.75" outlineLevel="1" thickBot="1" x14ac:dyDescent="0.3">
      <c r="B25" s="64" t="s">
        <v>32</v>
      </c>
    </row>
    <row r="26" spans="2:21" ht="15.75" outlineLevel="1" thickBot="1" x14ac:dyDescent="0.3">
      <c r="B26" s="9" t="s">
        <v>15</v>
      </c>
      <c r="C26" s="10">
        <v>1000</v>
      </c>
      <c r="D26" s="10">
        <v>2500</v>
      </c>
      <c r="E26" s="11">
        <v>5000</v>
      </c>
      <c r="F26" s="27">
        <v>1000</v>
      </c>
      <c r="G26" s="28">
        <v>2500</v>
      </c>
      <c r="H26" s="29">
        <v>5000</v>
      </c>
    </row>
    <row r="27" spans="2:21" outlineLevel="1" x14ac:dyDescent="0.25">
      <c r="B27" s="1" t="s">
        <v>16</v>
      </c>
      <c r="C27" s="16">
        <v>150</v>
      </c>
      <c r="D27" s="16">
        <v>100</v>
      </c>
      <c r="E27" s="17">
        <v>75</v>
      </c>
      <c r="F27" s="30">
        <v>10</v>
      </c>
      <c r="G27" s="31">
        <v>10</v>
      </c>
      <c r="H27" s="32">
        <v>10</v>
      </c>
    </row>
    <row r="28" spans="2:21" outlineLevel="1" x14ac:dyDescent="0.25">
      <c r="B28" s="1" t="s">
        <v>17</v>
      </c>
      <c r="C28" s="18">
        <v>300</v>
      </c>
      <c r="D28" s="16">
        <v>200</v>
      </c>
      <c r="E28" s="17">
        <v>150</v>
      </c>
      <c r="F28" s="30">
        <v>10</v>
      </c>
      <c r="G28" s="31">
        <v>10</v>
      </c>
      <c r="H28" s="32">
        <v>10</v>
      </c>
    </row>
    <row r="29" spans="2:21" outlineLevel="1" x14ac:dyDescent="0.25">
      <c r="B29" s="1" t="s">
        <v>18</v>
      </c>
      <c r="C29" s="18">
        <v>300</v>
      </c>
      <c r="D29" s="16">
        <v>200</v>
      </c>
      <c r="E29" s="17">
        <v>150</v>
      </c>
      <c r="F29" s="30">
        <v>10</v>
      </c>
      <c r="G29" s="31">
        <v>10</v>
      </c>
      <c r="H29" s="32">
        <v>10</v>
      </c>
    </row>
    <row r="30" spans="2:21" ht="15.75" outlineLevel="1" thickBot="1" x14ac:dyDescent="0.3">
      <c r="B30" s="4" t="s">
        <v>19</v>
      </c>
      <c r="C30" s="19">
        <v>450</v>
      </c>
      <c r="D30" s="19">
        <v>350</v>
      </c>
      <c r="E30" s="20">
        <v>250</v>
      </c>
      <c r="F30" s="30">
        <v>10</v>
      </c>
      <c r="G30" s="31">
        <v>10</v>
      </c>
      <c r="H30" s="32">
        <v>10</v>
      </c>
    </row>
    <row r="31" spans="2:21" ht="15.75" outlineLevel="1" thickBot="1" x14ac:dyDescent="0.3">
      <c r="B31" s="9" t="s">
        <v>33</v>
      </c>
      <c r="C31" s="10">
        <v>1000</v>
      </c>
      <c r="D31" s="10">
        <v>2500</v>
      </c>
      <c r="E31" s="11">
        <v>5000</v>
      </c>
      <c r="F31" s="27">
        <v>1000</v>
      </c>
      <c r="G31" s="28">
        <v>2500</v>
      </c>
      <c r="H31" s="29">
        <v>5000</v>
      </c>
    </row>
    <row r="32" spans="2:21" outlineLevel="1" x14ac:dyDescent="0.25">
      <c r="B32" s="1" t="s">
        <v>16</v>
      </c>
      <c r="C32" s="16">
        <v>175</v>
      </c>
      <c r="D32" s="16">
        <v>145</v>
      </c>
      <c r="E32" s="17">
        <v>125</v>
      </c>
      <c r="F32" s="30">
        <v>10</v>
      </c>
      <c r="G32" s="31">
        <v>10</v>
      </c>
      <c r="H32" s="32">
        <v>10</v>
      </c>
    </row>
    <row r="33" spans="2:8" outlineLevel="1" x14ac:dyDescent="0.25">
      <c r="B33" s="1" t="s">
        <v>17</v>
      </c>
      <c r="C33" s="18">
        <v>350</v>
      </c>
      <c r="D33" s="16">
        <v>250</v>
      </c>
      <c r="E33" s="17">
        <v>225</v>
      </c>
      <c r="F33" s="30">
        <v>10</v>
      </c>
      <c r="G33" s="31">
        <v>10</v>
      </c>
      <c r="H33" s="32">
        <v>10</v>
      </c>
    </row>
    <row r="34" spans="2:8" outlineLevel="1" x14ac:dyDescent="0.25">
      <c r="B34" s="1" t="s">
        <v>18</v>
      </c>
      <c r="C34" s="18">
        <v>350</v>
      </c>
      <c r="D34" s="16">
        <v>250</v>
      </c>
      <c r="E34" s="17">
        <v>225</v>
      </c>
      <c r="F34" s="30">
        <v>10</v>
      </c>
      <c r="G34" s="31">
        <v>10</v>
      </c>
      <c r="H34" s="32">
        <v>10</v>
      </c>
    </row>
    <row r="35" spans="2:8" ht="15.75" outlineLevel="1" thickBot="1" x14ac:dyDescent="0.3">
      <c r="B35" s="4" t="s">
        <v>19</v>
      </c>
      <c r="C35" s="19">
        <v>500</v>
      </c>
      <c r="D35" s="19">
        <v>400</v>
      </c>
      <c r="E35" s="20">
        <v>350</v>
      </c>
      <c r="F35" s="30">
        <v>10</v>
      </c>
      <c r="G35" s="31">
        <v>10</v>
      </c>
      <c r="H35" s="32">
        <v>10</v>
      </c>
    </row>
    <row r="36" spans="2:8" ht="15.75" outlineLevel="1" thickBot="1" x14ac:dyDescent="0.3">
      <c r="B36" s="9" t="s">
        <v>22</v>
      </c>
      <c r="C36" s="10">
        <v>1000</v>
      </c>
      <c r="D36" s="10">
        <v>2500</v>
      </c>
      <c r="E36" s="11">
        <v>5000</v>
      </c>
      <c r="F36" s="27">
        <v>1000</v>
      </c>
      <c r="G36" s="28">
        <v>2500</v>
      </c>
      <c r="H36" s="29">
        <v>5000</v>
      </c>
    </row>
    <row r="37" spans="2:8" outlineLevel="1" x14ac:dyDescent="0.25">
      <c r="B37" s="1" t="s">
        <v>16</v>
      </c>
      <c r="C37" s="16">
        <v>225</v>
      </c>
      <c r="D37" s="16">
        <v>200</v>
      </c>
      <c r="E37" s="17">
        <v>150</v>
      </c>
      <c r="F37" s="30">
        <v>10</v>
      </c>
      <c r="G37" s="31">
        <v>10</v>
      </c>
      <c r="H37" s="32">
        <v>10</v>
      </c>
    </row>
    <row r="38" spans="2:8" outlineLevel="1" x14ac:dyDescent="0.25">
      <c r="B38" s="1" t="s">
        <v>17</v>
      </c>
      <c r="C38" s="18">
        <v>450</v>
      </c>
      <c r="D38" s="16">
        <v>375</v>
      </c>
      <c r="E38" s="17">
        <v>300</v>
      </c>
      <c r="F38" s="30">
        <v>10</v>
      </c>
      <c r="G38" s="31">
        <v>10</v>
      </c>
      <c r="H38" s="32">
        <v>10</v>
      </c>
    </row>
    <row r="39" spans="2:8" outlineLevel="1" x14ac:dyDescent="0.25">
      <c r="B39" s="1" t="s">
        <v>18</v>
      </c>
      <c r="C39" s="18">
        <v>450</v>
      </c>
      <c r="D39" s="16">
        <v>375</v>
      </c>
      <c r="E39" s="17">
        <v>300</v>
      </c>
      <c r="F39" s="30">
        <v>10</v>
      </c>
      <c r="G39" s="31">
        <v>10</v>
      </c>
      <c r="H39" s="32">
        <v>10</v>
      </c>
    </row>
    <row r="40" spans="2:8" ht="15.75" outlineLevel="1" thickBot="1" x14ac:dyDescent="0.3">
      <c r="B40" s="4" t="s">
        <v>19</v>
      </c>
      <c r="C40" s="19">
        <v>700</v>
      </c>
      <c r="D40" s="19">
        <v>575</v>
      </c>
      <c r="E40" s="20">
        <v>450</v>
      </c>
      <c r="F40" s="33">
        <v>10</v>
      </c>
      <c r="G40" s="34">
        <v>10</v>
      </c>
      <c r="H40" s="35">
        <v>10</v>
      </c>
    </row>
    <row r="42" spans="2:8" ht="15.75" outlineLevel="1" thickBot="1" x14ac:dyDescent="0.3">
      <c r="B42" s="64" t="s">
        <v>34</v>
      </c>
    </row>
    <row r="43" spans="2:8" ht="15.75" outlineLevel="1" thickBot="1" x14ac:dyDescent="0.3">
      <c r="B43" s="9" t="s">
        <v>35</v>
      </c>
      <c r="C43" s="10">
        <v>1000</v>
      </c>
      <c r="D43" s="10">
        <v>2500</v>
      </c>
      <c r="E43" s="11">
        <v>5000</v>
      </c>
      <c r="F43" s="27">
        <v>1000</v>
      </c>
      <c r="G43" s="28">
        <v>2500</v>
      </c>
      <c r="H43" s="29">
        <v>5000</v>
      </c>
    </row>
    <row r="44" spans="2:8" outlineLevel="1" x14ac:dyDescent="0.25">
      <c r="B44" s="1" t="s">
        <v>16</v>
      </c>
      <c r="C44" s="16">
        <v>159</v>
      </c>
      <c r="D44" s="16">
        <v>122</v>
      </c>
      <c r="E44" s="17">
        <v>108</v>
      </c>
      <c r="F44" s="30">
        <v>10</v>
      </c>
      <c r="G44" s="31">
        <v>10</v>
      </c>
      <c r="H44" s="32">
        <v>10</v>
      </c>
    </row>
    <row r="45" spans="2:8" outlineLevel="1" x14ac:dyDescent="0.25">
      <c r="B45" s="1" t="s">
        <v>17</v>
      </c>
      <c r="C45" s="18">
        <v>307</v>
      </c>
      <c r="D45" s="16">
        <v>226</v>
      </c>
      <c r="E45" s="17">
        <v>196</v>
      </c>
      <c r="F45" s="30">
        <v>15</v>
      </c>
      <c r="G45" s="31">
        <v>15</v>
      </c>
      <c r="H45" s="32">
        <v>15</v>
      </c>
    </row>
    <row r="46" spans="2:8" outlineLevel="1" x14ac:dyDescent="0.25">
      <c r="B46" s="1" t="s">
        <v>18</v>
      </c>
      <c r="C46" s="18">
        <v>281</v>
      </c>
      <c r="D46" s="16">
        <v>210</v>
      </c>
      <c r="E46" s="17">
        <v>182</v>
      </c>
      <c r="F46" s="30">
        <v>15</v>
      </c>
      <c r="G46" s="31">
        <v>15</v>
      </c>
      <c r="H46" s="32">
        <v>15</v>
      </c>
    </row>
    <row r="47" spans="2:8" ht="15.75" outlineLevel="1" thickBot="1" x14ac:dyDescent="0.3">
      <c r="B47" s="4" t="s">
        <v>19</v>
      </c>
      <c r="C47" s="19">
        <v>427</v>
      </c>
      <c r="D47" s="19">
        <v>313</v>
      </c>
      <c r="E47" s="20">
        <v>270</v>
      </c>
      <c r="F47" s="33">
        <v>20</v>
      </c>
      <c r="G47" s="34">
        <v>20</v>
      </c>
      <c r="H47" s="35">
        <v>20</v>
      </c>
    </row>
    <row r="48" spans="2:8" ht="15.75" outlineLevel="1" thickBot="1" x14ac:dyDescent="0.3">
      <c r="B48" s="9" t="s">
        <v>22</v>
      </c>
      <c r="C48" s="10">
        <v>1000</v>
      </c>
      <c r="D48" s="10">
        <v>2500</v>
      </c>
      <c r="E48" s="11">
        <v>5000</v>
      </c>
      <c r="F48" s="27">
        <v>1000</v>
      </c>
      <c r="G48" s="28">
        <v>2500</v>
      </c>
      <c r="H48" s="29">
        <v>5000</v>
      </c>
    </row>
    <row r="49" spans="2:8" outlineLevel="1" x14ac:dyDescent="0.25">
      <c r="B49" s="1" t="s">
        <v>16</v>
      </c>
      <c r="C49" s="16">
        <v>239</v>
      </c>
      <c r="D49" s="16">
        <v>183</v>
      </c>
      <c r="E49" s="17">
        <v>162</v>
      </c>
      <c r="F49" s="30">
        <v>10</v>
      </c>
      <c r="G49" s="31">
        <v>10</v>
      </c>
      <c r="H49" s="32">
        <v>10</v>
      </c>
    </row>
    <row r="50" spans="2:8" outlineLevel="1" x14ac:dyDescent="0.25">
      <c r="B50" s="1" t="s">
        <v>17</v>
      </c>
      <c r="C50" s="18">
        <v>461</v>
      </c>
      <c r="D50" s="16">
        <v>339</v>
      </c>
      <c r="E50" s="17">
        <v>294</v>
      </c>
      <c r="F50" s="30">
        <v>15</v>
      </c>
      <c r="G50" s="31">
        <v>15</v>
      </c>
      <c r="H50" s="32">
        <v>15</v>
      </c>
    </row>
    <row r="51" spans="2:8" outlineLevel="1" x14ac:dyDescent="0.25">
      <c r="B51" s="1" t="s">
        <v>18</v>
      </c>
      <c r="C51" s="18">
        <v>422</v>
      </c>
      <c r="D51" s="16">
        <v>315</v>
      </c>
      <c r="E51" s="17">
        <v>273</v>
      </c>
      <c r="F51" s="30">
        <v>15</v>
      </c>
      <c r="G51" s="31">
        <v>15</v>
      </c>
      <c r="H51" s="32">
        <v>15</v>
      </c>
    </row>
    <row r="52" spans="2:8" ht="15.75" outlineLevel="1" thickBot="1" x14ac:dyDescent="0.3">
      <c r="B52" s="4" t="s">
        <v>19</v>
      </c>
      <c r="C52" s="19">
        <v>641</v>
      </c>
      <c r="D52" s="19">
        <v>470</v>
      </c>
      <c r="E52" s="20">
        <v>405</v>
      </c>
      <c r="F52" s="33">
        <v>20</v>
      </c>
      <c r="G52" s="34">
        <v>20</v>
      </c>
      <c r="H52" s="35">
        <v>20</v>
      </c>
    </row>
    <row r="53" spans="2:8" ht="15.75" outlineLevel="1" thickBot="1" x14ac:dyDescent="0.3">
      <c r="B53" s="71" t="s">
        <v>37</v>
      </c>
      <c r="D53" s="13"/>
      <c r="E53" s="71"/>
      <c r="F53" s="71"/>
      <c r="G53" s="71"/>
      <c r="H53" s="71"/>
    </row>
    <row r="54" spans="2:8" ht="15.75" outlineLevel="1" thickBot="1" x14ac:dyDescent="0.3">
      <c r="B54" s="9" t="s">
        <v>35</v>
      </c>
      <c r="C54" s="10">
        <v>1000</v>
      </c>
      <c r="D54" s="10">
        <v>2500</v>
      </c>
      <c r="E54" s="11">
        <v>5000</v>
      </c>
      <c r="F54" s="27">
        <v>1000</v>
      </c>
      <c r="G54" s="28">
        <v>2500</v>
      </c>
      <c r="H54" s="29">
        <v>5000</v>
      </c>
    </row>
    <row r="55" spans="2:8" outlineLevel="1" x14ac:dyDescent="0.25">
      <c r="B55" s="1" t="s">
        <v>16</v>
      </c>
      <c r="C55" s="16">
        <v>189</v>
      </c>
      <c r="D55" s="16">
        <v>152</v>
      </c>
      <c r="E55" s="17">
        <v>138</v>
      </c>
      <c r="F55" s="30">
        <v>10</v>
      </c>
      <c r="G55" s="31">
        <v>10</v>
      </c>
      <c r="H55" s="32">
        <v>10</v>
      </c>
    </row>
    <row r="56" spans="2:8" outlineLevel="1" x14ac:dyDescent="0.25">
      <c r="B56" s="1" t="s">
        <v>17</v>
      </c>
      <c r="C56" s="18">
        <v>362</v>
      </c>
      <c r="D56" s="16">
        <v>281</v>
      </c>
      <c r="E56" s="17">
        <v>251</v>
      </c>
      <c r="F56" s="30">
        <v>15</v>
      </c>
      <c r="G56" s="31">
        <v>15</v>
      </c>
      <c r="H56" s="32">
        <v>15</v>
      </c>
    </row>
    <row r="57" spans="2:8" outlineLevel="1" x14ac:dyDescent="0.25">
      <c r="B57" s="1" t="s">
        <v>18</v>
      </c>
      <c r="C57" s="18">
        <v>336</v>
      </c>
      <c r="D57" s="16">
        <v>265</v>
      </c>
      <c r="E57" s="17">
        <v>237</v>
      </c>
      <c r="F57" s="30">
        <v>15</v>
      </c>
      <c r="G57" s="31">
        <v>15</v>
      </c>
      <c r="H57" s="32">
        <v>15</v>
      </c>
    </row>
    <row r="58" spans="2:8" ht="15.75" outlineLevel="1" thickBot="1" x14ac:dyDescent="0.3">
      <c r="B58" s="4" t="s">
        <v>19</v>
      </c>
      <c r="C58" s="19">
        <v>507</v>
      </c>
      <c r="D58" s="19">
        <v>393</v>
      </c>
      <c r="E58" s="20">
        <v>350</v>
      </c>
      <c r="F58" s="33">
        <v>20</v>
      </c>
      <c r="G58" s="34">
        <v>20</v>
      </c>
      <c r="H58" s="35">
        <v>20</v>
      </c>
    </row>
    <row r="59" spans="2:8" ht="15.75" outlineLevel="1" thickBot="1" x14ac:dyDescent="0.3">
      <c r="B59" s="9" t="s">
        <v>22</v>
      </c>
      <c r="C59" s="10">
        <v>1000</v>
      </c>
      <c r="D59" s="10">
        <v>2500</v>
      </c>
      <c r="E59" s="11">
        <v>5000</v>
      </c>
      <c r="F59" s="27">
        <v>1000</v>
      </c>
      <c r="G59" s="28">
        <v>2500</v>
      </c>
      <c r="H59" s="29">
        <v>5000</v>
      </c>
    </row>
    <row r="60" spans="2:8" outlineLevel="1" x14ac:dyDescent="0.25">
      <c r="B60" s="1" t="s">
        <v>16</v>
      </c>
      <c r="C60" s="16">
        <v>269</v>
      </c>
      <c r="D60" s="16">
        <v>213</v>
      </c>
      <c r="E60" s="17">
        <v>192</v>
      </c>
      <c r="F60" s="30">
        <v>10</v>
      </c>
      <c r="G60" s="31">
        <v>10</v>
      </c>
      <c r="H60" s="32">
        <v>10</v>
      </c>
    </row>
    <row r="61" spans="2:8" outlineLevel="1" x14ac:dyDescent="0.25">
      <c r="B61" s="1" t="s">
        <v>17</v>
      </c>
      <c r="C61" s="18">
        <v>516</v>
      </c>
      <c r="D61" s="16">
        <v>394</v>
      </c>
      <c r="E61" s="17">
        <v>349</v>
      </c>
      <c r="F61" s="30">
        <v>15</v>
      </c>
      <c r="G61" s="31">
        <v>15</v>
      </c>
      <c r="H61" s="32">
        <v>15</v>
      </c>
    </row>
    <row r="62" spans="2:8" outlineLevel="1" x14ac:dyDescent="0.25">
      <c r="B62" s="1" t="s">
        <v>18</v>
      </c>
      <c r="C62" s="18">
        <v>477</v>
      </c>
      <c r="D62" s="16">
        <v>370</v>
      </c>
      <c r="E62" s="17">
        <v>328</v>
      </c>
      <c r="F62" s="30">
        <v>15</v>
      </c>
      <c r="G62" s="31">
        <v>15</v>
      </c>
      <c r="H62" s="32">
        <v>15</v>
      </c>
    </row>
    <row r="63" spans="2:8" ht="15.75" outlineLevel="1" thickBot="1" x14ac:dyDescent="0.3">
      <c r="B63" s="4" t="s">
        <v>19</v>
      </c>
      <c r="C63" s="19">
        <v>721</v>
      </c>
      <c r="D63" s="19">
        <v>550</v>
      </c>
      <c r="E63" s="20">
        <v>485</v>
      </c>
      <c r="F63" s="33">
        <v>20</v>
      </c>
      <c r="G63" s="34">
        <v>20</v>
      </c>
      <c r="H63" s="35">
        <v>20</v>
      </c>
    </row>
  </sheetData>
  <mergeCells count="4">
    <mergeCell ref="P2:T2"/>
    <mergeCell ref="J2:N2"/>
    <mergeCell ref="P3:Q3"/>
    <mergeCell ref="F3:G3"/>
  </mergeCells>
  <pageMargins left="0.7" right="0.7" top="0.75" bottom="0.75" header="0.3" footer="0.3"/>
  <pageSetup scale="39" fitToHeight="0" orientation="portrait" r:id="rId1"/>
  <headerFooter>
    <oddHeader>&amp;F</oddHeader>
    <oddFooter>&amp;L&amp;B Confidential&amp;B&amp;C&amp;D&amp;RPage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Compensation Estimate</vt:lpstr>
      <vt:lpstr>Zion Direct Membership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Baird</dc:creator>
  <cp:lastModifiedBy>Eric Baird</cp:lastModifiedBy>
  <cp:lastPrinted>2020-07-31T21:31:37Z</cp:lastPrinted>
  <dcterms:created xsi:type="dcterms:W3CDTF">2020-03-05T23:12:26Z</dcterms:created>
  <dcterms:modified xsi:type="dcterms:W3CDTF">2020-09-11T17:36:30Z</dcterms:modified>
</cp:coreProperties>
</file>